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계산기" sheetId="2" state="visible" r:id="rId2"/>
    <sheet xmlns:r="http://schemas.openxmlformats.org/officeDocument/2006/relationships" name="신청 일정" sheetId="3" state="visible" r:id="rId3"/>
    <sheet xmlns:r="http://schemas.openxmlformats.org/officeDocument/2006/relationships" name="금액 기준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&quot;원&quot;;-#,##0&quot;원&quot;;&quot;-&quot;"/>
    <numFmt numFmtId="165" formatCode="0&quot;개월&quot;"/>
    <numFmt numFmtId="166" formatCode="#,##0&quot;명&quot;"/>
    <numFmt numFmtId="167" formatCode="yyyy-mm-dd"/>
    <numFmt numFmtId="168" formatCode="0.0&quot;개월&quot;"/>
    <numFmt numFmtId="169" formatCode="0&quot;일 남음&quot;;0&quot;일 지남&quot;;&quot;오늘&quot;"/>
  </numFmts>
  <fonts count="18">
    <font>
      <name val="Calibri"/>
      <family val="2"/>
      <color theme="1"/>
      <sz val="11"/>
      <scheme val="minor"/>
    </font>
    <font>
      <name val="맑은 고딕"/>
      <b val="1"/>
      <color rgb="001F2430"/>
      <sz val="18"/>
    </font>
    <font>
      <name val="맑은 고딕"/>
      <color rgb="005B6573"/>
      <sz val="10"/>
    </font>
    <font>
      <name val="맑은 고딕"/>
      <b val="1"/>
      <color rgb="001F2430"/>
      <sz val="10"/>
    </font>
    <font>
      <name val="맑은 고딕"/>
      <color rgb="001F2430"/>
      <sz val="10"/>
    </font>
    <font>
      <name val="맑은 고딕"/>
      <b val="1"/>
      <color rgb="001D3FA6"/>
      <sz val="10"/>
    </font>
    <font>
      <name val="맑은 고딕"/>
      <color rgb="005B6573"/>
      <sz val="9"/>
    </font>
    <font>
      <name val="맑은 고딕"/>
      <color rgb="008A93A0"/>
      <sz val="9"/>
    </font>
    <font>
      <name val="맑은 고딕"/>
      <b val="1"/>
      <color rgb="001D3FA6"/>
      <sz val="9"/>
    </font>
    <font>
      <name val="맑은 고딕"/>
      <b val="1"/>
      <color rgb="001F2430"/>
      <sz val="9"/>
    </font>
    <font>
      <name val="맑은 고딕"/>
      <b val="1"/>
      <color rgb="0034439E"/>
      <sz val="12"/>
    </font>
    <font>
      <name val="맑은 고딕"/>
      <b val="1"/>
      <color rgb="0034439E"/>
      <sz val="10"/>
    </font>
    <font>
      <name val="맑은 고딕"/>
      <b val="1"/>
      <color rgb="00B3261E"/>
      <sz val="10"/>
    </font>
    <font>
      <name val="맑은 고딕"/>
      <b val="1"/>
      <color rgb="0034439E"/>
      <sz val="9"/>
    </font>
    <font>
      <name val="맑은 고딕"/>
      <b val="1"/>
      <color rgb="0034439E"/>
      <sz val="18"/>
    </font>
    <font>
      <name val="맑은 고딕"/>
      <b val="1"/>
      <color rgb="005B6573"/>
      <sz val="9"/>
    </font>
    <font>
      <name val="맑은 고딕"/>
      <b val="1"/>
      <color rgb="001F2430"/>
      <sz val="13"/>
    </font>
    <font>
      <name val="맑은 고딕"/>
      <color rgb="001F2430"/>
      <sz val="9"/>
    </font>
  </fonts>
  <fills count="8">
    <fill>
      <patternFill/>
    </fill>
    <fill>
      <patternFill patternType="gray125"/>
    </fill>
    <fill>
      <patternFill patternType="solid">
        <fgColor rgb="00EEF1F6"/>
      </patternFill>
    </fill>
    <fill>
      <patternFill patternType="solid">
        <fgColor rgb="00FFFFFF"/>
      </patternFill>
    </fill>
    <fill>
      <patternFill patternType="solid">
        <fgColor rgb="00FFF7E0"/>
      </patternFill>
    </fill>
    <fill>
      <patternFill patternType="solid">
        <fgColor rgb="00FAFBFC"/>
      </patternFill>
    </fill>
    <fill>
      <patternFill patternType="solid">
        <fgColor rgb="00EEF3FA"/>
      </patternFill>
    </fill>
    <fill>
      <patternFill patternType="solid">
        <fgColor rgb="00E9ECFA"/>
      </patternFill>
    </fill>
  </fills>
  <borders count="18">
    <border>
      <left/>
      <right/>
      <top/>
      <bottom/>
      <diagonal/>
    </border>
    <border>
      <bottom style="medium">
        <color rgb="0034439E"/>
      </bottom>
    </border>
    <border>
      <left style="thin">
        <color rgb="00DDE2E9"/>
      </left>
      <right style="thin">
        <color rgb="00DDE2E9"/>
      </right>
      <top style="thin">
        <color rgb="00DDE2E9"/>
      </top>
      <bottom style="medium">
        <color rgb="00AEB7C4"/>
      </bottom>
    </border>
    <border>
      <left style="thin">
        <color rgb="00DDE2E9"/>
      </left>
      <right style="thin">
        <color rgb="00DDE2E9"/>
      </right>
      <top style="thin">
        <color rgb="00DDE2E9"/>
      </top>
      <bottom style="thin">
        <color rgb="00DDE2E9"/>
      </bottom>
    </border>
    <border>
      <left style="thin">
        <color rgb="00E6B545"/>
      </left>
      <right style="thin">
        <color rgb="00E6B545"/>
      </right>
      <top style="thin">
        <color rgb="00E6B545"/>
      </top>
      <bottom style="thin">
        <color rgb="00E6B545"/>
      </bottom>
    </border>
    <border>
      <bottom style="thin">
        <color rgb="00AEB7C4"/>
      </bottom>
    </border>
    <border>
      <left style="thin">
        <color rgb="0034439E"/>
      </left>
      <top style="thin">
        <color rgb="0034439E"/>
      </top>
    </border>
    <border>
      <right style="thin">
        <color rgb="0034439E"/>
      </right>
      <top style="thin">
        <color rgb="0034439E"/>
      </top>
    </border>
    <border>
      <left style="thin">
        <color rgb="0034439E"/>
      </left>
    </border>
    <border>
      <right style="thin">
        <color rgb="0034439E"/>
      </right>
    </border>
    <border>
      <left style="thin">
        <color rgb="0034439E"/>
      </left>
      <bottom style="thin">
        <color rgb="0034439E"/>
      </bottom>
    </border>
    <border>
      <right style="thin">
        <color rgb="0034439E"/>
      </right>
      <bottom style="thin">
        <color rgb="0034439E"/>
      </bottom>
    </border>
    <border>
      <left style="thin">
        <color rgb="00AEB7C4"/>
      </left>
      <top style="thin">
        <color rgb="00AEB7C4"/>
      </top>
    </border>
    <border>
      <right style="thin">
        <color rgb="00AEB7C4"/>
      </right>
      <top style="thin">
        <color rgb="00AEB7C4"/>
      </top>
    </border>
    <border>
      <left style="thin">
        <color rgb="00AEB7C4"/>
      </left>
    </border>
    <border>
      <right style="thin">
        <color rgb="00AEB7C4"/>
      </right>
    </border>
    <border>
      <left style="thin">
        <color rgb="00AEB7C4"/>
      </left>
      <bottom style="thin">
        <color rgb="00AEB7C4"/>
      </bottom>
    </border>
    <border>
      <right style="thin">
        <color rgb="00AEB7C4"/>
      </right>
      <bottom style="thin">
        <color rgb="00AEB7C4"/>
      </bottom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0" borderId="1" pivotButton="0" quotePrefix="0" xfId="0"/>
    <xf numFmtId="0" fontId="10" fillId="0" borderId="5" applyAlignment="1" pivotButton="0" quotePrefix="0" xfId="0">
      <alignment vertical="bottom"/>
    </xf>
    <xf numFmtId="0" fontId="0" fillId="0" borderId="5" pivotButton="0" quotePrefix="0" xfId="0"/>
    <xf numFmtId="0" fontId="13" fillId="7" borderId="0" applyAlignment="1" pivotButton="0" quotePrefix="0" xfId="0">
      <alignment vertical="bottom" indent="1"/>
    </xf>
    <xf numFmtId="0" fontId="16" fillId="7" borderId="0" applyAlignment="1" pivotButton="0" quotePrefix="0" xfId="0">
      <alignment vertical="center" indent="1"/>
    </xf>
    <xf numFmtId="0" fontId="6" fillId="7" borderId="0" applyAlignment="1" pivotButton="0" quotePrefix="0" xfId="0">
      <alignment vertical="top" wrapText="1" indent="1"/>
    </xf>
    <xf numFmtId="0" fontId="8" fillId="4" borderId="4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 indent="1"/>
    </xf>
    <xf numFmtId="0" fontId="9" fillId="6" borderId="3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 wrapText="1"/>
    </xf>
    <xf numFmtId="0" fontId="17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13" fillId="7" borderId="6" applyAlignment="1" pivotButton="0" quotePrefix="0" xfId="0">
      <alignment horizontal="left" vertical="bottom" indent="1"/>
    </xf>
    <xf numFmtId="0" fontId="0" fillId="7" borderId="7" pivotButton="0" quotePrefix="0" xfId="0"/>
    <xf numFmtId="0" fontId="15" fillId="6" borderId="12" applyAlignment="1" pivotButton="0" quotePrefix="0" xfId="0">
      <alignment horizontal="left" vertical="bottom" indent="1"/>
    </xf>
    <xf numFmtId="0" fontId="0" fillId="6" borderId="13" pivotButton="0" quotePrefix="0" xfId="0"/>
    <xf numFmtId="164" fontId="14" fillId="7" borderId="8" applyAlignment="1" pivotButton="0" quotePrefix="0" xfId="0">
      <alignment horizontal="left" vertical="center" indent="1"/>
    </xf>
    <xf numFmtId="0" fontId="0" fillId="7" borderId="9" pivotButton="0" quotePrefix="0" xfId="0"/>
    <xf numFmtId="164" fontId="1" fillId="6" borderId="14" applyAlignment="1" pivotButton="0" quotePrefix="0" xfId="0">
      <alignment horizontal="left" vertical="center" indent="1"/>
    </xf>
    <xf numFmtId="0" fontId="0" fillId="6" borderId="15" pivotButton="0" quotePrefix="0" xfId="0"/>
    <xf numFmtId="167" fontId="1" fillId="6" borderId="14" applyAlignment="1" pivotButton="0" quotePrefix="0" xfId="0">
      <alignment horizontal="left" vertical="center" indent="1"/>
    </xf>
    <xf numFmtId="0" fontId="7" fillId="7" borderId="10" applyAlignment="1" pivotButton="0" quotePrefix="0" xfId="0">
      <alignment horizontal="left" vertical="top" indent="1"/>
    </xf>
    <xf numFmtId="0" fontId="0" fillId="7" borderId="11" pivotButton="0" quotePrefix="0" xfId="0"/>
    <xf numFmtId="0" fontId="7" fillId="6" borderId="16" applyAlignment="1" pivotButton="0" quotePrefix="0" xfId="0">
      <alignment horizontal="left" vertical="top" indent="1"/>
    </xf>
    <xf numFmtId="0" fontId="0" fillId="6" borderId="17" pivotButton="0" quotePrefix="0" xfId="0"/>
    <xf numFmtId="0" fontId="3" fillId="3" borderId="3" applyAlignment="1" pivotButton="0" quotePrefix="0" xfId="0">
      <alignment horizontal="left" vertical="center" wrapText="1"/>
    </xf>
    <xf numFmtId="0" fontId="0" fillId="3" borderId="3" pivotButton="0" quotePrefix="0" xfId="0"/>
    <xf numFmtId="166" fontId="5" fillId="4" borderId="4" applyAlignment="1" applyProtection="1" pivotButton="0" quotePrefix="0" xfId="0">
      <alignment horizontal="center" vertical="center" wrapText="1"/>
      <protection locked="0" hidden="0"/>
    </xf>
    <xf numFmtId="0" fontId="0" fillId="4" borderId="4" pivotButton="0" quotePrefix="0" xfId="0"/>
    <xf numFmtId="0" fontId="6" fillId="3" borderId="3" applyAlignment="1" pivotButton="0" quotePrefix="0" xfId="0">
      <alignment horizontal="left" vertical="center" wrapText="1"/>
    </xf>
    <xf numFmtId="0" fontId="5" fillId="4" borderId="4" applyAlignment="1" applyProtection="1" pivotButton="0" quotePrefix="0" xfId="0">
      <alignment horizontal="center" vertical="center" wrapText="1"/>
      <protection locked="0" hidden="0"/>
    </xf>
    <xf numFmtId="167" fontId="5" fillId="4" borderId="4" applyAlignment="1" applyProtection="1" pivotButton="0" quotePrefix="0" xfId="0">
      <alignment horizontal="center" vertical="center" wrapText="1"/>
      <protection locked="0" hidden="0"/>
    </xf>
    <xf numFmtId="0" fontId="7" fillId="0" borderId="5" applyAlignment="1" pivotButton="0" quotePrefix="0" xfId="0">
      <alignment horizontal="right" vertical="bottom"/>
    </xf>
    <xf numFmtId="164" fontId="5" fillId="4" borderId="4" applyAlignment="1" applyProtection="1" pivotButton="0" quotePrefix="0" xfId="0">
      <alignment horizontal="center" vertical="center" wrapText="1"/>
      <protection locked="0" hidden="0"/>
    </xf>
    <xf numFmtId="0" fontId="4" fillId="3" borderId="3" applyAlignment="1" pivotButton="0" quotePrefix="0" xfId="0">
      <alignment horizontal="left" vertical="center" wrapText="1"/>
    </xf>
    <xf numFmtId="168" fontId="4" fillId="6" borderId="3" applyAlignment="1" pivotButton="0" quotePrefix="0" xfId="0">
      <alignment horizontal="center" vertical="center" wrapText="1"/>
    </xf>
    <xf numFmtId="0" fontId="0" fillId="6" borderId="3" pivotButton="0" quotePrefix="0" xfId="0"/>
    <xf numFmtId="0" fontId="4" fillId="5" borderId="3" applyAlignment="1" pivotButton="0" quotePrefix="0" xfId="0">
      <alignment horizontal="left" vertical="center" wrapText="1"/>
    </xf>
    <xf numFmtId="0" fontId="0" fillId="5" borderId="3" pivotButton="0" quotePrefix="0" xfId="0"/>
    <xf numFmtId="0" fontId="4" fillId="6" borderId="3" applyAlignment="1" pivotButton="0" quotePrefix="0" xfId="0">
      <alignment horizontal="center" vertical="center" wrapText="1"/>
    </xf>
    <xf numFmtId="0" fontId="6" fillId="5" borderId="3" applyAlignment="1" pivotButton="0" quotePrefix="0" xfId="0">
      <alignment horizontal="left" vertical="center" wrapText="1"/>
    </xf>
    <xf numFmtId="164" fontId="4" fillId="6" borderId="3" applyAlignment="1" pivotButton="0" quotePrefix="0" xfId="0">
      <alignment horizontal="center" vertical="center" wrapText="1"/>
    </xf>
    <xf numFmtId="0" fontId="11" fillId="3" borderId="3" applyAlignment="1" pivotButton="0" quotePrefix="0" xfId="0">
      <alignment horizontal="left" vertical="center" wrapText="1"/>
    </xf>
    <xf numFmtId="164" fontId="11" fillId="6" borderId="3" applyAlignment="1" pivotButton="0" quotePrefix="0" xfId="0">
      <alignment horizontal="center" vertical="center" wrapText="1"/>
    </xf>
    <xf numFmtId="0" fontId="12" fillId="0" borderId="0" pivotButton="0" quotePrefix="0" xfId="0"/>
    <xf numFmtId="0" fontId="7" fillId="0" borderId="0" applyAlignment="1" pivotButton="0" quotePrefix="0" xfId="0">
      <alignment vertical="center" wrapText="1"/>
    </xf>
    <xf numFmtId="0" fontId="3" fillId="2" borderId="2" applyAlignment="1" pivotButton="0" quotePrefix="0" xfId="0">
      <alignment horizontal="center" vertical="center" wrapText="1"/>
    </xf>
    <xf numFmtId="167" fontId="4" fillId="6" borderId="3" applyAlignment="1" pivotButton="0" quotePrefix="0" xfId="0">
      <alignment horizontal="center" vertical="center" wrapText="1"/>
    </xf>
    <xf numFmtId="169" fontId="4" fillId="6" borderId="3" applyAlignment="1" pivotButton="0" quotePrefix="0" xfId="0">
      <alignment horizontal="center" vertical="center" wrapText="1"/>
    </xf>
    <xf numFmtId="0" fontId="3" fillId="6" borderId="3" applyAlignment="1" pivotButton="0" quotePrefix="0" xfId="0">
      <alignment horizontal="center" vertical="center" wrapText="1"/>
    </xf>
    <xf numFmtId="0" fontId="3" fillId="5" borderId="3" applyAlignment="1" pivotButton="0" quotePrefix="0" xfId="0">
      <alignment horizontal="left" vertical="center" wrapText="1"/>
    </xf>
    <xf numFmtId="0" fontId="0" fillId="2" borderId="2" pivotButton="0" quotePrefix="0" xfId="0"/>
    <xf numFmtId="164" fontId="5" fillId="4" borderId="4" applyAlignment="1" applyProtection="1" pivotButton="0" quotePrefix="0" xfId="0">
      <alignment horizontal="right" vertical="center" wrapText="1"/>
      <protection locked="0" hidden="0"/>
    </xf>
    <xf numFmtId="165" fontId="5" fillId="4" borderId="4" applyAlignment="1" applyProtection="1" pivotButton="0" quotePrefix="0" xfId="0">
      <alignment horizontal="right" vertical="center" wrapText="1"/>
      <protection locked="0" hidden="0"/>
    </xf>
    <xf numFmtId="9" fontId="5" fillId="4" borderId="4" applyAlignment="1" applyProtection="1" pivotButton="0" quotePrefix="0" xfId="0">
      <alignment horizontal="right" vertical="center" wrapText="1"/>
      <protection locked="0" hidden="0"/>
    </xf>
    <xf numFmtId="166" fontId="5" fillId="4" borderId="4" applyAlignment="1" applyProtection="1" pivotButton="0" quotePrefix="0" xfId="0">
      <alignment horizontal="right" vertical="center" wrapText="1"/>
      <protection locked="0" hidden="0"/>
    </xf>
  </cellXfs>
  <cellStyles count="1">
    <cellStyle name="Normal" xfId="0" builtinId="0" hidden="0"/>
  </cellStyles>
  <dxfs count="3">
    <dxf>
      <font>
        <name val="맑은 고딕"/>
        <b val="1"/>
        <color rgb="008A93A0"/>
      </font>
      <fill>
        <patternFill patternType="solid">
          <fgColor rgb="00F1F2F4"/>
        </patternFill>
      </fill>
    </dxf>
    <dxf>
      <font>
        <name val="맑은 고딕"/>
        <b val="1"/>
        <color rgb="00B3261E"/>
      </font>
      <fill>
        <patternFill patternType="solid">
          <fgColor rgb="00FDECEA"/>
        </patternFill>
      </fill>
    </dxf>
    <dxf>
      <font>
        <name val="맑은 고딕"/>
        <b val="1"/>
        <color rgb="001E6B3A"/>
      </font>
      <fill>
        <patternFill patternType="solid">
          <fgColor rgb="00E5F3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2430"/>
    <outlinePr summaryBelow="1" summaryRight="1"/>
    <pageSetUpPr fitToPage="1"/>
  </sheetPr>
  <dimension ref="B2:G26"/>
  <sheetViews>
    <sheetView showGridLines="0" zoomScale="100" workbookViewId="0">
      <selection activeCell="A1" sqref="A1"/>
    </sheetView>
  </sheetViews>
  <sheetFormatPr baseColWidth="8" defaultRowHeight="15"/>
  <cols>
    <col width="2.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2.5" customWidth="1" min="8" max="8"/>
  </cols>
  <sheetData>
    <row r="1" ht="14" customHeight="1"/>
    <row r="2" ht="32" customHeight="1">
      <c r="B2" s="1" t="inlineStr">
        <is>
          <t>출산·육아 사업주 지원금 계산·일정표</t>
        </is>
      </c>
    </row>
    <row r="3" ht="20" customHeight="1">
      <c r="B3" s="2" t="inlineStr">
        <is>
          <t>육아휴직이나 육아기 근로시간 단축이 생겼을 때, 회사가 받을 지원금과 신청 날짜를 어림한다</t>
        </is>
      </c>
    </row>
    <row r="4" ht="8" customHeight="1">
      <c r="B4" s="3" t="n"/>
      <c r="C4" s="3" t="n"/>
      <c r="D4" s="3" t="n"/>
      <c r="E4" s="3" t="n"/>
      <c r="F4" s="3" t="n"/>
      <c r="G4" s="3" t="n"/>
    </row>
    <row r="6" ht="26" customHeight="1">
      <c r="B6" s="4" t="inlineStr">
        <is>
          <t>쓰는 순서</t>
        </is>
      </c>
      <c r="C6" s="5" t="n"/>
      <c r="D6" s="5" t="n"/>
      <c r="E6" s="5" t="n"/>
      <c r="F6" s="5" t="n"/>
      <c r="G6" s="5" t="n"/>
    </row>
    <row r="7" ht="8" customHeight="1"/>
    <row r="8" ht="22" customHeight="1">
      <c r="B8" s="6" t="inlineStr">
        <is>
          <t>1단계</t>
        </is>
      </c>
      <c r="D8" s="6" t="inlineStr">
        <is>
          <t>2단계</t>
        </is>
      </c>
      <c r="F8" s="6" t="inlineStr">
        <is>
          <t>3단계</t>
        </is>
      </c>
    </row>
    <row r="9" ht="26" customHeight="1">
      <c r="B9" s="7" t="inlineStr">
        <is>
          <t>계산기</t>
        </is>
      </c>
      <c r="D9" s="7" t="inlineStr">
        <is>
          <t>결과 보기</t>
        </is>
      </c>
      <c r="F9" s="7" t="inlineStr">
        <is>
          <t>신청 일정</t>
        </is>
      </c>
    </row>
    <row r="10" ht="40" customHeight="1">
      <c r="B10" s="8" t="inlineStr">
        <is>
          <t>노란 칸에 인원, 휴직 기간, 빈자리 대응을 넣는다</t>
        </is>
      </c>
      <c r="D10" s="8" t="inlineStr">
        <is>
          <t>맨 위 카드와 ④ 계산 결과에서 지원금별 금액을 본다</t>
        </is>
      </c>
      <c r="F10" s="8" t="inlineStr">
        <is>
          <t>회차별 신청일, 마감일, 남은 날을 확인한다</t>
        </is>
      </c>
    </row>
    <row r="12" ht="26" customHeight="1">
      <c r="B12" s="4" t="inlineStr">
        <is>
          <t>칸 색</t>
        </is>
      </c>
      <c r="C12" s="5" t="n"/>
      <c r="D12" s="5" t="n"/>
      <c r="E12" s="5" t="n"/>
      <c r="F12" s="5" t="n"/>
      <c r="G12" s="5" t="n"/>
    </row>
    <row r="13" ht="20" customHeight="1">
      <c r="B13" s="9" t="inlineStr">
        <is>
          <t>입력</t>
        </is>
      </c>
      <c r="C13" s="10" t="inlineStr">
        <is>
          <t>직접 고치는 칸</t>
        </is>
      </c>
      <c r="D13" s="11" t="inlineStr">
        <is>
          <t>계산</t>
        </is>
      </c>
      <c r="E13" s="10" t="inlineStr">
        <is>
          <t>수식으로 채워지는 칸</t>
        </is>
      </c>
    </row>
    <row r="15" ht="26" customHeight="1">
      <c r="B15" s="4" t="inlineStr">
        <is>
          <t>알아둘 것</t>
        </is>
      </c>
      <c r="C15" s="5" t="n"/>
      <c r="D15" s="5" t="n"/>
      <c r="E15" s="5" t="n"/>
      <c r="F15" s="5" t="n"/>
      <c r="G15" s="5" t="n"/>
    </row>
    <row r="16" ht="26" customHeight="1">
      <c r="B16" s="12" t="inlineStr">
        <is>
          <t>·  금액은 2026년 기준이다. 제도가 바뀌면 '금액 기준' 시트의 노란 칸만 고친다.</t>
        </is>
      </c>
    </row>
    <row r="17" ht="26" customHeight="1">
      <c r="B17" s="12" t="inlineStr">
        <is>
          <t>·  기간은 1년을 12로 나눈 날수(약 30.4일)를 1개월로 어림한다. 실제 지급액은 고용센터가 정한다.</t>
        </is>
      </c>
    </row>
    <row r="18" ht="26" customHeight="1">
      <c r="B18" s="12" t="inlineStr">
        <is>
          <t>·  대체인력 지원금과 업무분담 지원금은 같은 휴직자에 대해 둘 중 하나를 고르는 것으로 계산한다.</t>
        </is>
      </c>
    </row>
    <row r="19" ht="26" customHeight="1">
      <c r="B19" s="12" t="inlineStr">
        <is>
          <t>·  육아휴직 지원금 특례를 받으면 같은 자녀에 대한 대체인력 지원금은 받지 못한다. 대체인력을 뽑으면 일반 지원금으로 계산하고, 특례만 받을 때 총합을 참고로 보여 준다.</t>
        </is>
      </c>
    </row>
    <row r="20" ht="26" customHeight="1">
      <c r="B20" s="12" t="inlineStr">
        <is>
          <t>·  업무분담 지원금은 월 한도와 입력한 분담 수당 중 작은 금액으로 어림한다.</t>
        </is>
      </c>
    </row>
    <row r="21" ht="26" customHeight="1">
      <c r="B21" s="12" t="inlineStr">
        <is>
          <t>·  들어 있는 날짜·임금·인원은 가짜 예시다. 지우고 자기 회사 값으로 채운다.</t>
        </is>
      </c>
    </row>
    <row r="22" ht="26" customHeight="1">
      <c r="B22" s="12" t="inlineStr">
        <is>
          <t>·  계산기와 신청 일정 시트는 수식이 지워지지 않게 암호 없이 보호돼 있다. [검토] 탭의 [시트 보호 해제]로 풀 수 있다.</t>
        </is>
      </c>
    </row>
    <row r="24" ht="26" customHeight="1">
      <c r="B24" s="4" t="inlineStr">
        <is>
          <t>신청과 출처</t>
        </is>
      </c>
      <c r="C24" s="5" t="n"/>
      <c r="D24" s="5" t="n"/>
      <c r="E24" s="5" t="n"/>
      <c r="F24" s="5" t="n"/>
      <c r="G24" s="5" t="n"/>
    </row>
    <row r="25" ht="24" customHeight="1">
      <c r="B25" s="13" t="inlineStr">
        <is>
          <t>신청: 고용24 기업지원금 → 출산·육아 → 해당 지원금, 또는 관할 고용센터 기업지원 부서</t>
        </is>
      </c>
    </row>
    <row r="26" ht="24" customHeight="1">
      <c r="B26" s="14" t="inlineStr">
        <is>
          <t>출처: 고용24 제도 안내 · 법제처 생활법령정보 · 정책브리핑 · 만든 곳 heonote.com (원문 링크는 사이트 글에 있다)</t>
        </is>
      </c>
    </row>
  </sheetData>
  <mergeCells count="22">
    <mergeCell ref="D10:E10"/>
    <mergeCell ref="F10:G10"/>
    <mergeCell ref="B17:G17"/>
    <mergeCell ref="B19:G19"/>
    <mergeCell ref="B8:C8"/>
    <mergeCell ref="B15:G15"/>
    <mergeCell ref="F8:G8"/>
    <mergeCell ref="B6:G6"/>
    <mergeCell ref="B24:G24"/>
    <mergeCell ref="B20:G20"/>
    <mergeCell ref="B10:C10"/>
    <mergeCell ref="B26:G26"/>
    <mergeCell ref="B9:C9"/>
    <mergeCell ref="D9:E9"/>
    <mergeCell ref="F9:G9"/>
    <mergeCell ref="B25:G25"/>
    <mergeCell ref="D8:E8"/>
    <mergeCell ref="B16:G16"/>
    <mergeCell ref="B22:G22"/>
    <mergeCell ref="B12:G12"/>
    <mergeCell ref="B18:G18"/>
    <mergeCell ref="B21:G21"/>
  </mergeCells>
  <printOptions horizontalCentered="1"/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34439E"/>
    <outlinePr summaryBelow="1" summaryRight="1"/>
    <pageSetUpPr fitToPage="1"/>
  </sheetPr>
  <dimension ref="B2:G45"/>
  <sheetViews>
    <sheetView showGridLines="0" zoomScale="100" workbookViewId="0">
      <selection activeCell="A1" sqref="A1"/>
    </sheetView>
  </sheetViews>
  <sheetFormatPr baseColWidth="8" defaultRowHeight="15"/>
  <cols>
    <col width="2.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2.5" customWidth="1" min="8" max="8"/>
  </cols>
  <sheetData>
    <row r="1" ht="14" customHeight="1"/>
    <row r="2" ht="32" customHeight="1">
      <c r="B2" s="1" t="inlineStr">
        <is>
          <t>지원금 계산기</t>
        </is>
      </c>
    </row>
    <row r="3" ht="20" customHeight="1">
      <c r="B3" s="2" t="inlineStr">
        <is>
          <t>휴직·단축 한 건을 넣으면 받을 수 있는 지원금과 신청 마감을 어림한다</t>
        </is>
      </c>
    </row>
    <row r="4" ht="8" customHeight="1">
      <c r="B4" s="3" t="n"/>
      <c r="C4" s="3" t="n"/>
      <c r="D4" s="3" t="n"/>
      <c r="E4" s="3" t="n"/>
      <c r="F4" s="3" t="n"/>
      <c r="G4" s="3" t="n"/>
    </row>
    <row r="5" ht="20" customHeight="1">
      <c r="B5" s="9" t="inlineStr">
        <is>
          <t>입력</t>
        </is>
      </c>
      <c r="C5" s="10" t="inlineStr">
        <is>
          <t>직접 고치는 칸</t>
        </is>
      </c>
      <c r="D5" s="11" t="inlineStr">
        <is>
          <t>계산</t>
        </is>
      </c>
      <c r="E5" s="10" t="inlineStr">
        <is>
          <t>수식으로 채워지는 칸</t>
        </is>
      </c>
    </row>
    <row r="6" ht="10" customHeight="1"/>
    <row r="7" ht="20" customHeight="1">
      <c r="B7" s="15" t="inlineStr">
        <is>
          <t>예상 지원금 총합</t>
        </is>
      </c>
      <c r="C7" s="16" t="n"/>
      <c r="D7" s="17" t="inlineStr">
        <is>
          <t>복귀 6개월 뒤 신청분</t>
        </is>
      </c>
      <c r="E7" s="18" t="n"/>
      <c r="F7" s="17" t="inlineStr">
        <is>
          <t>신청 마감</t>
        </is>
      </c>
      <c r="G7" s="18" t="n"/>
    </row>
    <row r="8" ht="34" customHeight="1">
      <c r="B8" s="19">
        <f>$D$41</f>
        <v/>
      </c>
      <c r="C8" s="20" t="n"/>
      <c r="D8" s="21">
        <f>$D$35</f>
        <v/>
      </c>
      <c r="E8" s="22" t="n"/>
      <c r="F8" s="23">
        <f>IF($D$18="","",EDATE($D$18,12))</f>
        <v/>
      </c>
      <c r="G8" s="22" t="n"/>
    </row>
    <row r="9" ht="20" customHeight="1">
      <c r="B9" s="24" t="inlineStr">
        <is>
          <t>네 지원금 합계 (어림)</t>
        </is>
      </c>
      <c r="C9" s="25" t="n"/>
      <c r="D9" s="26" t="inlineStr">
        <is>
          <t>육아휴직 지원금 나머지 절반</t>
        </is>
      </c>
      <c r="E9" s="27" t="n"/>
      <c r="F9" s="26" t="inlineStr">
        <is>
          <t>종료일부터 12개월</t>
        </is>
      </c>
      <c r="G9" s="27" t="n"/>
    </row>
    <row r="10" ht="10" customHeight="1"/>
    <row r="11" ht="26" customHeight="1">
      <c r="B11" s="4" t="inlineStr">
        <is>
          <t>① 회사</t>
        </is>
      </c>
      <c r="C11" s="5" t="n"/>
      <c r="D11" s="5" t="n"/>
      <c r="E11" s="5" t="n"/>
      <c r="F11" s="5" t="n"/>
      <c r="G11" s="5" t="n"/>
    </row>
    <row r="12" ht="32" customHeight="1">
      <c r="B12" s="28" t="inlineStr">
        <is>
          <t>고용보험 피보험자 수</t>
        </is>
      </c>
      <c r="C12" s="29" t="n"/>
      <c r="D12" s="30" t="n">
        <v>25</v>
      </c>
      <c r="E12" s="31" t="n"/>
      <c r="F12" s="32" t="inlineStr">
        <is>
          <t>30인·50인 기준을 가른다</t>
        </is>
      </c>
      <c r="G12" s="29" t="n"/>
    </row>
    <row r="13" ht="32" customHeight="1">
      <c r="B13" s="28" t="inlineStr">
        <is>
          <t>우선지원대상기업인가</t>
        </is>
      </c>
      <c r="C13" s="29" t="n"/>
      <c r="D13" s="33" t="inlineStr">
        <is>
          <t>예</t>
        </is>
      </c>
      <c r="E13" s="31" t="n"/>
      <c r="F13" s="32" t="inlineStr">
        <is>
          <t>제조업 500명 이하 등 업종별 중소기업</t>
        </is>
      </c>
      <c r="G13" s="29" t="n"/>
    </row>
    <row r="15" ht="26" customHeight="1">
      <c r="B15" s="4" t="inlineStr">
        <is>
          <t>② 휴직·단축</t>
        </is>
      </c>
      <c r="C15" s="5" t="n"/>
      <c r="D15" s="5" t="n"/>
      <c r="E15" s="5" t="n"/>
      <c r="F15" s="5" t="n"/>
      <c r="G15" s="5" t="n"/>
    </row>
    <row r="16" ht="32" customHeight="1">
      <c r="B16" s="28" t="inlineStr">
        <is>
          <t>제도</t>
        </is>
      </c>
      <c r="C16" s="29" t="n"/>
      <c r="D16" s="33" t="inlineStr">
        <is>
          <t>육아휴직</t>
        </is>
      </c>
      <c r="E16" s="31" t="n"/>
      <c r="F16" s="32" t="inlineStr">
        <is>
          <t>육아휴직 / 육아기 근로시간 단축</t>
        </is>
      </c>
      <c r="G16" s="29" t="n"/>
    </row>
    <row r="17" ht="32" customHeight="1">
      <c r="B17" s="28" t="inlineStr">
        <is>
          <t>시작일</t>
        </is>
      </c>
      <c r="C17" s="29" t="n"/>
      <c r="D17" s="34" t="n">
        <v>46083</v>
      </c>
      <c r="E17" s="31" t="n"/>
      <c r="F17" s="32" t="inlineStr">
        <is>
          <t>예: 2026-03-02</t>
        </is>
      </c>
      <c r="G17" s="29" t="n"/>
    </row>
    <row r="18" ht="32" customHeight="1">
      <c r="B18" s="28" t="inlineStr">
        <is>
          <t>종료일</t>
        </is>
      </c>
      <c r="C18" s="29" t="n"/>
      <c r="D18" s="34" t="n">
        <v>46446</v>
      </c>
      <c r="E18" s="31" t="n"/>
      <c r="F18" s="32" t="inlineStr">
        <is>
          <t>복귀일 전날</t>
        </is>
      </c>
      <c r="G18" s="29" t="n"/>
    </row>
    <row r="19" ht="32" customHeight="1">
      <c r="B19" s="28" t="inlineStr">
        <is>
          <t>특례 대상인가</t>
        </is>
      </c>
      <c r="C19" s="29" t="n"/>
      <c r="D19" s="33" t="inlineStr">
        <is>
          <t>예</t>
        </is>
      </c>
      <c r="E19" s="31" t="n"/>
      <c r="F19" s="32" t="inlineStr">
        <is>
          <t>생후 12개월 이내 자녀, 3개월 이상 연속. 대체인력을 뽑으면 특례 대신 일반 지원금으로 계산</t>
        </is>
      </c>
      <c r="G19" s="29" t="n"/>
    </row>
    <row r="20" ht="32" customHeight="1">
      <c r="B20" s="28" t="inlineStr">
        <is>
          <t>인센티브 대상인가</t>
        </is>
      </c>
      <c r="C20" s="29" t="n"/>
      <c r="D20" s="33" t="inlineStr">
        <is>
          <t>아니오</t>
        </is>
      </c>
      <c r="E20" s="31" t="n"/>
      <c r="F20" s="32" t="inlineStr">
        <is>
          <t>육아휴직: 남성 1~3번째 / 단축: 사업장 1~3번째</t>
        </is>
      </c>
      <c r="G20" s="29" t="n"/>
    </row>
    <row r="22" ht="26" customHeight="1">
      <c r="B22" s="4" t="inlineStr">
        <is>
          <t>③ 빈자리 대응</t>
        </is>
      </c>
      <c r="C22" s="5" t="n"/>
      <c r="D22" s="35" t="inlineStr">
        <is>
          <t>대체인력과 업무분담은 둘 중 하나</t>
        </is>
      </c>
      <c r="E22" s="5" t="n"/>
      <c r="F22" s="5" t="n"/>
      <c r="G22" s="5" t="n"/>
    </row>
    <row r="23" ht="32" customHeight="1">
      <c r="B23" s="28" t="inlineStr">
        <is>
          <t>빈자리 대응</t>
        </is>
      </c>
      <c r="C23" s="29" t="n"/>
      <c r="D23" s="33" t="inlineStr">
        <is>
          <t>대체인력 채용</t>
        </is>
      </c>
      <c r="E23" s="31" t="n"/>
      <c r="F23" s="32" t="inlineStr">
        <is>
          <t>대체인력 채용 / 업무분담 / 없음</t>
        </is>
      </c>
      <c r="G23" s="29" t="n"/>
    </row>
    <row r="24" ht="32" customHeight="1">
      <c r="B24" s="28" t="inlineStr">
        <is>
          <t>대체인력 월 임금</t>
        </is>
      </c>
      <c r="C24" s="29" t="n"/>
      <c r="D24" s="36" t="n">
        <v>2500000</v>
      </c>
      <c r="E24" s="31" t="n"/>
      <c r="F24" s="32" t="inlineStr">
        <is>
          <t>대체인력 채용일 때</t>
        </is>
      </c>
      <c r="G24" s="29" t="n"/>
    </row>
    <row r="25" ht="32" customHeight="1">
      <c r="B25" s="28" t="inlineStr">
        <is>
          <t>대체인력 근무 시작일</t>
        </is>
      </c>
      <c r="C25" s="29" t="n"/>
      <c r="D25" s="34" t="n">
        <v>46055</v>
      </c>
      <c r="E25" s="31" t="n"/>
      <c r="F25" s="32" t="inlineStr">
        <is>
          <t>휴직 2개월 전 채용분부터 인정</t>
        </is>
      </c>
      <c r="G25" s="29" t="n"/>
    </row>
    <row r="26" ht="32" customHeight="1">
      <c r="B26" s="28" t="inlineStr">
        <is>
          <t>대체인력 근무 종료일</t>
        </is>
      </c>
      <c r="C26" s="29" t="n"/>
      <c r="D26" s="34" t="n">
        <v>46477</v>
      </c>
      <c r="E26" s="31" t="n"/>
      <c r="F26" s="32" t="inlineStr">
        <is>
          <t>육아휴직은 복귀 후 1개월까지 인정</t>
        </is>
      </c>
      <c r="G26" s="29" t="n"/>
    </row>
    <row r="27" ht="32" customHeight="1">
      <c r="B27" s="28" t="inlineStr">
        <is>
          <t>최근 3년 대체인력 지원금 받았나</t>
        </is>
      </c>
      <c r="C27" s="29" t="n"/>
      <c r="D27" s="33" t="inlineStr">
        <is>
          <t>아니오</t>
        </is>
      </c>
      <c r="E27" s="31" t="n"/>
      <c r="F27" s="32" t="inlineStr">
        <is>
          <t>문화 확산 지원금 판단용</t>
        </is>
      </c>
      <c r="G27" s="29" t="n"/>
    </row>
    <row r="28" ht="32" customHeight="1">
      <c r="B28" s="28" t="inlineStr">
        <is>
          <t>업무분담 수당 월 합계</t>
        </is>
      </c>
      <c r="C28" s="29" t="n"/>
      <c r="D28" s="36" t="n"/>
      <c r="E28" s="31" t="n"/>
      <c r="F28" s="32" t="inlineStr">
        <is>
          <t>업무분담일 때, 분담자 전체 월 수당</t>
        </is>
      </c>
      <c r="G28" s="29" t="n"/>
    </row>
    <row r="30" ht="26" customHeight="1">
      <c r="B30" s="4" t="inlineStr">
        <is>
          <t>④ 계산 결과</t>
        </is>
      </c>
      <c r="C30" s="5" t="n"/>
      <c r="D30" s="35" t="inlineStr">
        <is>
          <t>1개월 = 약 30.4일로 어림</t>
        </is>
      </c>
      <c r="E30" s="5" t="n"/>
      <c r="F30" s="5" t="n"/>
      <c r="G30" s="5" t="n"/>
    </row>
    <row r="31" ht="26" customHeight="1">
      <c r="B31" s="37" t="inlineStr">
        <is>
          <t>기간</t>
        </is>
      </c>
      <c r="C31" s="29" t="n"/>
      <c r="D31" s="38">
        <f>IF(OR($D$17="",$D$18=""),0,ROUND(($D$18-$D$17+1)/(365/12),1))</f>
        <v/>
      </c>
      <c r="E31" s="39" t="n"/>
      <c r="F31" s="32" t="inlineStr">
        <is>
          <t>시작일부터 종료일까지</t>
        </is>
      </c>
      <c r="G31" s="29" t="n"/>
    </row>
    <row r="32" ht="26" customHeight="1">
      <c r="B32" s="40" t="inlineStr">
        <is>
          <t>사업장 규모</t>
        </is>
      </c>
      <c r="C32" s="41" t="n"/>
      <c r="D32" s="42">
        <f>IF($D$12&lt;30,"30인 미만","30인 이상")</f>
        <v/>
      </c>
      <c r="E32" s="39" t="n"/>
      <c r="F32" s="43" t="inlineStr"/>
      <c r="G32" s="41" t="n"/>
    </row>
    <row r="33" ht="26" customHeight="1">
      <c r="B33" s="37" t="inlineStr">
        <is>
          <t>육아휴직·단축 지원금</t>
        </is>
      </c>
      <c r="C33" s="29" t="n"/>
      <c r="D33" s="44">
        <f>IF($D$13&lt;&gt;"예",0,ROUND(IF($D$16="육아휴직",IF(AND($D$19="예",$D$31&gt;=3,$D$23&lt;&gt;"대체인력 채용"),3*'금액 기준'!$C$8+MAX(0,IF($D$16="육아휴직",MIN($D$31,'금액 기준'!$C$11),MIN($D$31,'금액 기준'!$C$12))-3)*'금액 기준'!$C$7,IF($D$16="육아휴직",MIN($D$31,'금액 기준'!$C$11),MIN($D$31,'금액 기준'!$C$12))*'금액 기준'!$C$7),IF($D$16="육아휴직",MIN($D$31,'금액 기준'!$C$11),MIN($D$31,'금액 기준'!$C$12))*'금액 기준'!$C$10)+IF($D$20="예",IF($D$16="육아휴직",MIN($D$31,'금액 기준'!$C$11),MIN($D$31,'금액 기준'!$C$12))*'금액 기준'!$C$9,0),0))</f>
        <v/>
      </c>
      <c r="E33" s="39" t="n"/>
      <c r="F33" s="32" t="inlineStr">
        <is>
          <t>휴직·단축을 허용한 데 대한 지원</t>
        </is>
      </c>
      <c r="G33" s="29" t="n"/>
    </row>
    <row r="34" ht="26" customHeight="1">
      <c r="B34" s="40" t="inlineStr">
        <is>
          <t xml:space="preserve">  └ 기간 중에 받는 금액</t>
        </is>
      </c>
      <c r="C34" s="41" t="n"/>
      <c r="D34" s="44">
        <f>IF($D$16="육아휴직",ROUND($D$33/2,0),$D$33)</f>
        <v/>
      </c>
      <c r="E34" s="39" t="n"/>
      <c r="F34" s="43" t="inlineStr">
        <is>
          <t>육아휴직은 절반, 단축은 전액</t>
        </is>
      </c>
      <c r="G34" s="41" t="n"/>
    </row>
    <row r="35" ht="26" customHeight="1">
      <c r="B35" s="37" t="inlineStr">
        <is>
          <t xml:space="preserve">  └ 복귀 6개월 뒤 받는 금액</t>
        </is>
      </c>
      <c r="C35" s="29" t="n"/>
      <c r="D35" s="44">
        <f>IF($D$16="육아휴직",$D$33-$D$34,0)</f>
        <v/>
      </c>
      <c r="E35" s="39" t="n"/>
      <c r="F35" s="32" t="inlineStr">
        <is>
          <t>복귀 후 6개월 계속 고용 뒤 신청</t>
        </is>
      </c>
      <c r="G35" s="29" t="n"/>
    </row>
    <row r="36" ht="26" customHeight="1">
      <c r="B36" s="40" t="inlineStr">
        <is>
          <t>대체인력 인정 기간</t>
        </is>
      </c>
      <c r="C36" s="41" t="n"/>
      <c r="D36" s="38">
        <f>IF(OR($D$23&lt;&gt;"대체인력 채용",$D$17="",$D$18="",$D$25="",$D$26=""),0,ROUND(MAX(0,MIN($D$26,IF($D$16="육아휴직",EDATE($D$18,'금액 기준'!$C$22),$D$18))-MAX($D$25,$D$17)+1)/(365/12),1))</f>
        <v/>
      </c>
      <c r="E36" s="39" t="n"/>
      <c r="F36" s="43" t="inlineStr">
        <is>
          <t>근무 기간 중 휴직·단축과 겹치는 기간</t>
        </is>
      </c>
      <c r="G36" s="41" t="n"/>
    </row>
    <row r="37" ht="26" customHeight="1">
      <c r="B37" s="37" t="inlineStr">
        <is>
          <t>대체인력 월 지원액</t>
        </is>
      </c>
      <c r="C37" s="29" t="n"/>
      <c r="D37" s="44">
        <f>IF($D$36=0,0,MIN(IF($D$16="육아휴직",IF($D$12&lt;30,'금액 기준'!$C$13,'금액 기준'!$C$14),'금액 기준'!$C$15),ROUND($D$24*'금액 기준'!$C$16,0)))</f>
        <v/>
      </c>
      <c r="E37" s="39" t="n"/>
      <c r="F37" s="32" t="inlineStr">
        <is>
          <t>임금의 80%와 월 한도 중 작은 금액</t>
        </is>
      </c>
      <c r="G37" s="29" t="n"/>
    </row>
    <row r="38" ht="26" customHeight="1">
      <c r="B38" s="40" t="inlineStr">
        <is>
          <t>대체인력 지원금</t>
        </is>
      </c>
      <c r="C38" s="41" t="n"/>
      <c r="D38" s="44">
        <f>IF($D$13&lt;&gt;"예",0,ROUND($D$36*$D$37,0))</f>
        <v/>
      </c>
      <c r="E38" s="39" t="n"/>
      <c r="F38" s="43" t="inlineStr"/>
      <c r="G38" s="41" t="n"/>
    </row>
    <row r="39" ht="26" customHeight="1">
      <c r="B39" s="37" t="inlineStr">
        <is>
          <t>대체인력 문화 확산 지원금</t>
        </is>
      </c>
      <c r="C39" s="29" t="n"/>
      <c r="D39" s="44">
        <f>IF(AND($D$13="예",$D$16="육아휴직",$D$23="대체인력 채용",$D$36&gt;0,$D$12&lt;'금액 기준'!$C$21,$D$27="아니오"),'금액 기준'!$C$20,0)</f>
        <v/>
      </c>
      <c r="E39" s="39" t="n"/>
      <c r="F39" s="32" t="inlineStr">
        <is>
          <t>예산이 남아 있을 때</t>
        </is>
      </c>
      <c r="G39" s="29" t="n"/>
    </row>
    <row r="40" ht="26" customHeight="1">
      <c r="B40" s="40" t="inlineStr">
        <is>
          <t>업무분담 지원금</t>
        </is>
      </c>
      <c r="C40" s="41" t="n"/>
      <c r="D40" s="44">
        <f>IF(OR($D$13&lt;&gt;"예",$D$23&lt;&gt;"업무분담"),0,ROUND($D$31*MIN(IF($D$16="육아휴직",IF($D$12&lt;30,'금액 기준'!$C$17,'금액 기준'!$C$18),'금액 기준'!$C$19),N($D$28)),0))</f>
        <v/>
      </c>
      <c r="E40" s="39" t="n"/>
      <c r="F40" s="43" t="inlineStr">
        <is>
          <t>월 한도와 분담 수당 중 작은 금액으로 어림</t>
        </is>
      </c>
      <c r="G40" s="41" t="n"/>
    </row>
    <row r="41" ht="26" customHeight="1">
      <c r="B41" s="45" t="inlineStr">
        <is>
          <t>예상 지원금 총합</t>
        </is>
      </c>
      <c r="C41" s="29" t="n"/>
      <c r="D41" s="46">
        <f>$D$33+$D$38+$D$39+$D$40</f>
        <v/>
      </c>
      <c r="E41" s="39" t="n"/>
      <c r="F41" s="32" t="inlineStr"/>
      <c r="G41" s="29" t="n"/>
    </row>
    <row r="42" ht="26" customHeight="1">
      <c r="B42" s="40" t="inlineStr">
        <is>
          <t>참고: 특례를 고를 때 총합</t>
        </is>
      </c>
      <c r="C42" s="41" t="n"/>
      <c r="D42" s="44">
        <f>IF(OR($D$13&lt;&gt;"예",$D$16&lt;&gt;"육아휴직",$D$19&lt;&gt;"예",$D$23&lt;&gt;"대체인력 채용",$D$31&lt;3),"",ROUND(3*'금액 기준'!$C$8+MAX(0,IF($D$16="육아휴직",MIN($D$31,'금액 기준'!$C$11),MIN($D$31,'금액 기준'!$C$12))-3)*'금액 기준'!$C$7+IF($D$20="예",IF($D$16="육아휴직",MIN($D$31,'금액 기준'!$C$11),MIN($D$31,'금액 기준'!$C$12))*'금액 기준'!$C$9,0),0))</f>
        <v/>
      </c>
      <c r="E42" s="39" t="n"/>
      <c r="F42" s="43" t="inlineStr">
        <is>
          <t>특례를 고르면 대체인력·문화 확산 지원금은 없다</t>
        </is>
      </c>
      <c r="G42" s="41" t="n"/>
    </row>
    <row r="43" ht="22" customHeight="1">
      <c r="B43" s="47">
        <f>IF($D$13&lt;&gt;"예","우선지원대상기업이 아니면 이 지원금들은 받을 수 없다","")</f>
        <v/>
      </c>
    </row>
    <row r="45" ht="22" customHeight="1">
      <c r="B45" s="48" t="inlineStr">
        <is>
          <t>어림값이다. 실제 지급액은 고용센터가 날짜 단위로 계산해 정한다. 금액 기준은 '금액 기준' 시트에서 바꾼다.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92">
    <mergeCell ref="D20:E20"/>
    <mergeCell ref="F16:G16"/>
    <mergeCell ref="F25:G25"/>
    <mergeCell ref="B22:C22"/>
    <mergeCell ref="B31:C31"/>
    <mergeCell ref="D36:E36"/>
    <mergeCell ref="D31:E31"/>
    <mergeCell ref="B12:C12"/>
    <mergeCell ref="D13:E13"/>
    <mergeCell ref="B13:C13"/>
    <mergeCell ref="D22:G22"/>
    <mergeCell ref="B38:C38"/>
    <mergeCell ref="D7:E7"/>
    <mergeCell ref="B45:G45"/>
    <mergeCell ref="F23:G23"/>
    <mergeCell ref="F13:G13"/>
    <mergeCell ref="B40:C40"/>
    <mergeCell ref="B24:C24"/>
    <mergeCell ref="D24:E24"/>
    <mergeCell ref="B33:C33"/>
    <mergeCell ref="D33:E33"/>
    <mergeCell ref="B32:C32"/>
    <mergeCell ref="B26:C26"/>
    <mergeCell ref="B41:C41"/>
    <mergeCell ref="D26:E26"/>
    <mergeCell ref="B35:C35"/>
    <mergeCell ref="D35:E35"/>
    <mergeCell ref="B16:C16"/>
    <mergeCell ref="B25:C25"/>
    <mergeCell ref="D19:E19"/>
    <mergeCell ref="D34:E34"/>
    <mergeCell ref="F19:G19"/>
    <mergeCell ref="F34:G34"/>
    <mergeCell ref="B18:C18"/>
    <mergeCell ref="B27:C27"/>
    <mergeCell ref="F20:G20"/>
    <mergeCell ref="F18:G18"/>
    <mergeCell ref="F33:G33"/>
    <mergeCell ref="F42:G42"/>
    <mergeCell ref="F17:G17"/>
    <mergeCell ref="B37:C37"/>
    <mergeCell ref="D37:E37"/>
    <mergeCell ref="F31:G31"/>
    <mergeCell ref="F28:G28"/>
    <mergeCell ref="D9:E9"/>
    <mergeCell ref="F9:G9"/>
    <mergeCell ref="D39:E39"/>
    <mergeCell ref="F39:G39"/>
    <mergeCell ref="D23:E23"/>
    <mergeCell ref="D38:E38"/>
    <mergeCell ref="B11:G11"/>
    <mergeCell ref="B7:C7"/>
    <mergeCell ref="F7:G7"/>
    <mergeCell ref="D27:E27"/>
    <mergeCell ref="B42:C42"/>
    <mergeCell ref="F36:G36"/>
    <mergeCell ref="B17:C17"/>
    <mergeCell ref="D17:E17"/>
    <mergeCell ref="B15:G15"/>
    <mergeCell ref="F8:G8"/>
    <mergeCell ref="B19:C19"/>
    <mergeCell ref="B34:C34"/>
    <mergeCell ref="B28:C28"/>
    <mergeCell ref="D28:E28"/>
    <mergeCell ref="B9:C9"/>
    <mergeCell ref="D12:E12"/>
    <mergeCell ref="D25:E25"/>
    <mergeCell ref="B30:C30"/>
    <mergeCell ref="B20:C20"/>
    <mergeCell ref="B43:G43"/>
    <mergeCell ref="D30:G30"/>
    <mergeCell ref="D40:E40"/>
    <mergeCell ref="F40:G40"/>
    <mergeCell ref="B39:C39"/>
    <mergeCell ref="F12:G12"/>
    <mergeCell ref="F24:G24"/>
    <mergeCell ref="B23:C23"/>
    <mergeCell ref="D32:E32"/>
    <mergeCell ref="F32:G32"/>
    <mergeCell ref="D41:E41"/>
    <mergeCell ref="F26:G26"/>
    <mergeCell ref="F41:G41"/>
    <mergeCell ref="B8:C8"/>
    <mergeCell ref="F35:G35"/>
    <mergeCell ref="D16:E16"/>
    <mergeCell ref="F38:G38"/>
    <mergeCell ref="D18:E18"/>
    <mergeCell ref="F27:G27"/>
    <mergeCell ref="D8:E8"/>
    <mergeCell ref="F37:G37"/>
    <mergeCell ref="D42:E42"/>
    <mergeCell ref="B36:C36"/>
  </mergeCells>
  <dataValidations count="6">
    <dataValidation sqref="D13" showDropDown="0" showInputMessage="1" showErrorMessage="1" allowBlank="1" errorTitle="입력 확인" error="목록에서 고른다: 예, 아니오" promptTitle="우선지원대상기업인가" prompt="우선지원대상기업이 아니면 네 지원금 모두 대상이 아니다." type="list">
      <formula1>"예,아니오"</formula1>
    </dataValidation>
    <dataValidation sqref="D16" showDropDown="0" showInputMessage="0" showErrorMessage="1" allowBlank="1" errorTitle="입력 확인" error="목록에서 고른다: 육아휴직, 육아기 근로시간 단축" type="list">
      <formula1>"육아휴직,육아기 근로시간 단축"</formula1>
    </dataValidation>
    <dataValidation sqref="D19" showDropDown="0" showInputMessage="1" showErrorMessage="1" allowBlank="1" errorTitle="입력 확인" error="목록에서 고른다: 예, 아니오" promptTitle="특례 대상인가" prompt="특례를 받으면 같은 자녀에 대한 대체인력 지원금은 받지 못한다. 대체인력 채용을 고르면 일반 지원금(월 30만 원)으로 계산하고, 특례만 받을 때 총합을 참고 칸에 따로 보여 준다." type="list">
      <formula1>"예,아니오"</formula1>
    </dataValidation>
    <dataValidation sqref="D20" showDropDown="0" showInputMessage="0" showErrorMessage="1" allowBlank="1" errorTitle="입력 확인" error="목록에서 고른다: 예, 아니오" type="list">
      <formula1>"예,아니오"</formula1>
    </dataValidation>
    <dataValidation sqref="D23" showDropDown="0" showInputMessage="0" showErrorMessage="1" allowBlank="1" errorTitle="입력 확인" error="목록에서 고른다: 대체인력 채용, 업무분담, 없음" type="list">
      <formula1>"대체인력 채용,업무분담,없음"</formula1>
    </dataValidation>
    <dataValidation sqref="D27" showDropDown="0" showInputMessage="0" showErrorMessage="1" allowBlank="1" errorTitle="입력 확인" error="목록에서 고른다: 예, 아니오" type="list">
      <formula1>"예,아니오"</formula1>
    </dataValidation>
  </dataValidations>
  <printOptions horizontalCentered="1"/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tabColor rgb="001E6B3A"/>
    <outlinePr summaryBelow="1" summaryRight="1"/>
    <pageSetUpPr fitToPage="1"/>
  </sheetPr>
  <dimension ref="B2:F19"/>
  <sheetViews>
    <sheetView showGridLines="0" zoomScale="10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2" customWidth="1" min="4" max="4"/>
    <col width="14" customWidth="1" min="5" max="5"/>
    <col width="42" customWidth="1" min="6" max="6"/>
  </cols>
  <sheetData>
    <row r="1" ht="14" customHeight="1"/>
    <row r="2" ht="32" customHeight="1">
      <c r="B2" s="1" t="inlineStr">
        <is>
          <t>신청 일정</t>
        </is>
      </c>
    </row>
    <row r="3" ht="20" customHeight="1">
      <c r="B3" s="2" t="inlineStr">
        <is>
          <t>계산기의 시작일·종료일로 채워진다. 남은 날은 파일을 연 날 기준이다</t>
        </is>
      </c>
    </row>
    <row r="4" ht="8" customHeight="1">
      <c r="B4" s="3" t="n"/>
      <c r="C4" s="3" t="n"/>
      <c r="D4" s="3" t="n"/>
      <c r="E4" s="3" t="n"/>
      <c r="F4" s="3" t="n"/>
    </row>
    <row r="6" ht="24" customHeight="1">
      <c r="B6" s="49" t="inlineStr">
        <is>
          <t>할 일</t>
        </is>
      </c>
      <c r="C6" s="49" t="inlineStr">
        <is>
          <t>날짜</t>
        </is>
      </c>
      <c r="D6" s="49" t="inlineStr">
        <is>
          <t>남은 날</t>
        </is>
      </c>
      <c r="E6" s="49" t="inlineStr">
        <is>
          <t>상태</t>
        </is>
      </c>
      <c r="F6" s="49" t="inlineStr">
        <is>
          <t>설명</t>
        </is>
      </c>
    </row>
    <row r="7" ht="26" customHeight="1">
      <c r="B7" s="37" t="inlineStr">
        <is>
          <t>1회차 신청</t>
        </is>
      </c>
      <c r="C7" s="50">
        <f>IF(계산기!$D$17="","",EOMONTH(계산기!$D$17,0)+1)</f>
        <v/>
      </c>
      <c r="D7" s="51">
        <f>IF(C7="","",C7-TODAY())</f>
        <v/>
      </c>
      <c r="E7" s="52">
        <f>IF(C7="","",IF(D7&lt;=0,"신청 가능",IF(D7&lt;=30,"곧 신청","예정")))</f>
        <v/>
      </c>
      <c r="F7" s="32" t="inlineStr">
        <is>
          <t>시작한 달의 다음 달부터 3개월마다 신청</t>
        </is>
      </c>
    </row>
    <row r="8" ht="26" customHeight="1">
      <c r="B8" s="40" t="inlineStr">
        <is>
          <t>2회차 신청</t>
        </is>
      </c>
      <c r="C8" s="50">
        <f>IF(C7="","",IF(EDATE(C7,3)&gt;$C$16,"",EDATE(C7,3)))</f>
        <v/>
      </c>
      <c r="D8" s="51">
        <f>IF(C8="","",C8-TODAY())</f>
        <v/>
      </c>
      <c r="E8" s="52">
        <f>IF(C8="","",IF(D8&lt;=0,"신청 가능",IF(D8&lt;=30,"곧 신청","예정")))</f>
        <v/>
      </c>
      <c r="F8" s="43" t="inlineStr"/>
    </row>
    <row r="9" ht="26" customHeight="1">
      <c r="B9" s="37" t="inlineStr">
        <is>
          <t>3회차 신청</t>
        </is>
      </c>
      <c r="C9" s="50">
        <f>IF(C7="","",IF(EDATE(C7,6)&gt;$C$16,"",EDATE(C7,6)))</f>
        <v/>
      </c>
      <c r="D9" s="51">
        <f>IF(C9="","",C9-TODAY())</f>
        <v/>
      </c>
      <c r="E9" s="52">
        <f>IF(C9="","",IF(D9&lt;=0,"신청 가능",IF(D9&lt;=30,"곧 신청","예정")))</f>
        <v/>
      </c>
      <c r="F9" s="32" t="inlineStr"/>
    </row>
    <row r="10" ht="26" customHeight="1">
      <c r="B10" s="40" t="inlineStr">
        <is>
          <t>4회차 신청</t>
        </is>
      </c>
      <c r="C10" s="50">
        <f>IF(C7="","",IF(EDATE(C7,9)&gt;$C$16,"",EDATE(C7,9)))</f>
        <v/>
      </c>
      <c r="D10" s="51">
        <f>IF(C10="","",C10-TODAY())</f>
        <v/>
      </c>
      <c r="E10" s="52">
        <f>IF(C10="","",IF(D10&lt;=0,"신청 가능",IF(D10&lt;=30,"곧 신청","예정")))</f>
        <v/>
      </c>
      <c r="F10" s="43" t="inlineStr"/>
    </row>
    <row r="11" ht="26" customHeight="1">
      <c r="B11" s="37" t="inlineStr">
        <is>
          <t>5회차 신청</t>
        </is>
      </c>
      <c r="C11" s="50">
        <f>IF(C7="","",IF(EDATE(C7,12)&gt;$C$16,"",EDATE(C7,12)))</f>
        <v/>
      </c>
      <c r="D11" s="51">
        <f>IF(C11="","",C11-TODAY())</f>
        <v/>
      </c>
      <c r="E11" s="52">
        <f>IF(C11="","",IF(D11&lt;=0,"신청 가능",IF(D11&lt;=30,"곧 신청","예정")))</f>
        <v/>
      </c>
      <c r="F11" s="32" t="inlineStr"/>
    </row>
    <row r="12" ht="26" customHeight="1">
      <c r="B12" s="40" t="inlineStr">
        <is>
          <t>6회차 신청</t>
        </is>
      </c>
      <c r="C12" s="50">
        <f>IF(C7="","",IF(EDATE(C7,15)&gt;$C$16,"",EDATE(C7,15)))</f>
        <v/>
      </c>
      <c r="D12" s="51">
        <f>IF(C12="","",C12-TODAY())</f>
        <v/>
      </c>
      <c r="E12" s="52">
        <f>IF(C12="","",IF(D12&lt;=0,"신청 가능",IF(D12&lt;=30,"곧 신청","예정")))</f>
        <v/>
      </c>
      <c r="F12" s="43" t="inlineStr"/>
    </row>
    <row r="13" ht="26" customHeight="1">
      <c r="B13" s="37" t="inlineStr">
        <is>
          <t>휴직·단축 종료</t>
        </is>
      </c>
      <c r="C13" s="50">
        <f>IF(계산기!$D$18="","",계산기!$D$18)</f>
        <v/>
      </c>
      <c r="D13" s="51">
        <f>IF(C13="","",C13-TODAY())</f>
        <v/>
      </c>
      <c r="E13" s="52">
        <f>IF(C13="","",IF(D13&lt;0,"종료","진행 중"))</f>
        <v/>
      </c>
      <c r="F13" s="32" t="inlineStr"/>
    </row>
    <row r="14" ht="26" customHeight="1">
      <c r="B14" s="40" t="inlineStr">
        <is>
          <t>대체인력 복귀 후 인수인계분 신청</t>
        </is>
      </c>
      <c r="C14" s="50">
        <f>IF(OR(계산기!$D$18="",계산기!$D$23&lt;&gt;"대체인력 채용"),"",EDATE(계산기!$D$18+1,1))</f>
        <v/>
      </c>
      <c r="D14" s="51">
        <f>IF(C14="","",C14-TODAY())</f>
        <v/>
      </c>
      <c r="E14" s="52">
        <f>IF(C14="","",IF(D14&lt;=0,"신청 가능",IF(D14&lt;=30,"곧 신청","예정")))</f>
        <v/>
      </c>
      <c r="F14" s="43" t="inlineStr">
        <is>
          <t>대체인력을 뽑았을 때, 복귀 후 1개월이 지난 뒤</t>
        </is>
      </c>
    </row>
    <row r="15" ht="26" customHeight="1">
      <c r="B15" s="37" t="inlineStr">
        <is>
          <t>육아휴직 지원금 나머지 절반 신청</t>
        </is>
      </c>
      <c r="C15" s="50">
        <f>IF(OR(계산기!$D$18="",계산기!$D$16&lt;&gt;"육아휴직"),"",EDATE(계산기!$D$18+1,6))</f>
        <v/>
      </c>
      <c r="D15" s="51">
        <f>IF(C15="","",C15-TODAY())</f>
        <v/>
      </c>
      <c r="E15" s="52">
        <f>IF(C15="","",IF(D15&lt;=0,"신청 가능",IF(D15&lt;=30,"곧 신청","예정")))</f>
        <v/>
      </c>
      <c r="F15" s="32" t="inlineStr">
        <is>
          <t>복귀 후 6개월 이상 계속 고용한 뒤</t>
        </is>
      </c>
    </row>
    <row r="16" ht="26" customHeight="1">
      <c r="B16" s="53" t="inlineStr">
        <is>
          <t>신청 마감</t>
        </is>
      </c>
      <c r="C16" s="50">
        <f>IF(계산기!$D$18="","",EDATE(계산기!$D$18,12))</f>
        <v/>
      </c>
      <c r="D16" s="51">
        <f>IF(C16="","",C16-TODAY())</f>
        <v/>
      </c>
      <c r="E16" s="52">
        <f>IF(C16="","",IF(D16&lt;0,"마감 지남",IF(D16&lt;=60,"마감 임박","여유")))</f>
        <v/>
      </c>
      <c r="F16" s="43" t="inlineStr">
        <is>
          <t>종료일부터 12개월 이내</t>
        </is>
      </c>
    </row>
    <row r="18" ht="32" customHeight="1">
      <c r="B18" s="48" t="inlineStr">
        <is>
          <t>6회차 이후는 마감 전까지 3개월 단위로 이어서 신청한다. 날짜는 어림이니 고용24에서 신청 가능일을 한 번 더 확인한다.</t>
        </is>
      </c>
    </row>
    <row r="19" ht="22" customHeight="1">
      <c r="B19" s="14" t="inlineStr">
        <is>
          <t>신청 경로: 고용24 기업지원금 → 출산·육아 → 해당 지원금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">
    <mergeCell ref="B18:F18"/>
    <mergeCell ref="B19:F19"/>
  </mergeCells>
  <conditionalFormatting sqref="E7:E16">
    <cfRule type="expression" priority="1" dxfId="0">
      <formula>NOT(ISERROR(SEARCH("지남",E7)))</formula>
    </cfRule>
    <cfRule type="expression" priority="2" dxfId="1">
      <formula>NOT(ISERROR(SEARCH("임박",E7)))</formula>
    </cfRule>
    <cfRule type="expression" priority="3" dxfId="1">
      <formula>NOT(ISERROR(SEARCH("곧",E7)))</formula>
    </cfRule>
    <cfRule type="expression" priority="4" dxfId="2">
      <formula>NOT(ISERROR(SEARCH("가능",E7)))</formula>
    </cfRule>
  </conditionalFormatting>
  <printOptions horizontalCentered="1"/>
  <pageMargins left="0.4" right="0.4" top="0.5" bottom="0.5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tabColor rgb="008A93A0"/>
    <outlinePr summaryBelow="1" summaryRight="1"/>
    <pageSetUpPr fitToPage="1"/>
  </sheetPr>
  <dimension ref="B2:E24"/>
  <sheetViews>
    <sheetView showGridLines="0" zoomScale="10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42" customWidth="1" min="2" max="2"/>
    <col width="18" customWidth="1" min="3" max="3"/>
    <col width="30" customWidth="1" min="4" max="4"/>
    <col width="30" customWidth="1" min="5" max="5"/>
  </cols>
  <sheetData>
    <row r="1" ht="14" customHeight="1"/>
    <row r="2" ht="32" customHeight="1">
      <c r="B2" s="1" t="inlineStr">
        <is>
          <t>금액 기준 (2026년)</t>
        </is>
      </c>
    </row>
    <row r="3" ht="20" customHeight="1">
      <c r="B3" s="2" t="inlineStr">
        <is>
          <t>제도가 바뀌면 이 시트의 노란 칸만 고친다. 계산기와 신청 일정이 따라 바뀐다</t>
        </is>
      </c>
    </row>
    <row r="4" ht="8" customHeight="1">
      <c r="B4" s="3" t="n"/>
      <c r="C4" s="3" t="n"/>
      <c r="D4" s="3" t="n"/>
      <c r="E4" s="3" t="n"/>
    </row>
    <row r="6" ht="24" customHeight="1">
      <c r="B6" s="49" t="inlineStr">
        <is>
          <t>항목</t>
        </is>
      </c>
      <c r="C6" s="49" t="inlineStr">
        <is>
          <t>값</t>
        </is>
      </c>
      <c r="D6" s="49" t="inlineStr">
        <is>
          <t>기준·조건</t>
        </is>
      </c>
      <c r="E6" s="54" t="n"/>
    </row>
    <row r="7" ht="24" customHeight="1">
      <c r="B7" s="37" t="inlineStr">
        <is>
          <t>육아휴직 지원금 월액</t>
        </is>
      </c>
      <c r="C7" s="55" t="n">
        <v>300000</v>
      </c>
      <c r="D7" s="32" t="inlineStr"/>
      <c r="E7" s="29" t="n"/>
    </row>
    <row r="8" ht="24" customHeight="1">
      <c r="B8" s="40" t="inlineStr">
        <is>
          <t>육아휴직 특례 첫 3개월 월액</t>
        </is>
      </c>
      <c r="C8" s="55" t="n">
        <v>1000000</v>
      </c>
      <c r="D8" s="43" t="inlineStr">
        <is>
          <t>생후 12개월 이내 자녀, 3개월 이상 연속 휴직</t>
        </is>
      </c>
      <c r="E8" s="41" t="n"/>
    </row>
    <row r="9" ht="24" customHeight="1">
      <c r="B9" s="37" t="inlineStr">
        <is>
          <t>인센티브 월 추가액</t>
        </is>
      </c>
      <c r="C9" s="55" t="n">
        <v>100000</v>
      </c>
      <c r="D9" s="32" t="inlineStr">
        <is>
          <t>육아휴직: 남성 1~3번째 / 단축: 사업장 1~3번째</t>
        </is>
      </c>
      <c r="E9" s="29" t="n"/>
    </row>
    <row r="10" ht="24" customHeight="1">
      <c r="B10" s="40" t="inlineStr">
        <is>
          <t>육아기 근로시간 단축 지원금 월액</t>
        </is>
      </c>
      <c r="C10" s="55" t="n">
        <v>300000</v>
      </c>
      <c r="D10" s="43" t="inlineStr"/>
      <c r="E10" s="41" t="n"/>
    </row>
    <row r="11" ht="24" customHeight="1">
      <c r="B11" s="37" t="inlineStr">
        <is>
          <t>육아휴직 지원금 최대 기간</t>
        </is>
      </c>
      <c r="C11" s="56" t="n">
        <v>18</v>
      </c>
      <c r="D11" s="32" t="inlineStr"/>
      <c r="E11" s="29" t="n"/>
    </row>
    <row r="12" ht="24" customHeight="1">
      <c r="B12" s="40" t="inlineStr">
        <is>
          <t>단축 지원금 최대 기간</t>
        </is>
      </c>
      <c r="C12" s="56" t="n">
        <v>36</v>
      </c>
      <c r="D12" s="43" t="inlineStr"/>
      <c r="E12" s="41" t="n"/>
    </row>
    <row r="13" ht="24" customHeight="1">
      <c r="B13" s="37" t="inlineStr">
        <is>
          <t>대체인력 월 한도 (휴가·휴직, 30인 미만)</t>
        </is>
      </c>
      <c r="C13" s="55" t="n">
        <v>1400000</v>
      </c>
      <c r="D13" s="32" t="inlineStr"/>
      <c r="E13" s="29" t="n"/>
    </row>
    <row r="14" ht="24" customHeight="1">
      <c r="B14" s="40" t="inlineStr">
        <is>
          <t>대체인력 월 한도 (휴가·휴직, 30인 이상)</t>
        </is>
      </c>
      <c r="C14" s="55" t="n">
        <v>1300000</v>
      </c>
      <c r="D14" s="43" t="inlineStr"/>
      <c r="E14" s="41" t="n"/>
    </row>
    <row r="15" ht="24" customHeight="1">
      <c r="B15" s="37" t="inlineStr">
        <is>
          <t>대체인력 월 한도 (육아기 근로시간 단축)</t>
        </is>
      </c>
      <c r="C15" s="55" t="n">
        <v>1200000</v>
      </c>
      <c r="D15" s="32" t="inlineStr"/>
      <c r="E15" s="29" t="n"/>
    </row>
    <row r="16" ht="24" customHeight="1">
      <c r="B16" s="40" t="inlineStr">
        <is>
          <t>대체인력 임금 대비 한도 비율</t>
        </is>
      </c>
      <c r="C16" s="57" t="n">
        <v>0.8</v>
      </c>
      <c r="D16" s="43" t="inlineStr">
        <is>
          <t>사업주가 지급한 임금의 80%까지</t>
        </is>
      </c>
      <c r="E16" s="41" t="n"/>
    </row>
    <row r="17" ht="24" customHeight="1">
      <c r="B17" s="37" t="inlineStr">
        <is>
          <t>업무분담 월 한도 (육아휴직, 30인 미만)</t>
        </is>
      </c>
      <c r="C17" s="55" t="n">
        <v>600000</v>
      </c>
      <c r="D17" s="32" t="inlineStr">
        <is>
          <t>고용보험 피보험자 수 기준</t>
        </is>
      </c>
      <c r="E17" s="29" t="n"/>
    </row>
    <row r="18" ht="24" customHeight="1">
      <c r="B18" s="40" t="inlineStr">
        <is>
          <t>업무분담 월 한도 (육아휴직, 30인 이상)</t>
        </is>
      </c>
      <c r="C18" s="55" t="n">
        <v>400000</v>
      </c>
      <c r="D18" s="43" t="inlineStr"/>
      <c r="E18" s="41" t="n"/>
    </row>
    <row r="19" ht="24" customHeight="1">
      <c r="B19" s="37" t="inlineStr">
        <is>
          <t>업무분담 월 한도 (육아기 근로시간 단축)</t>
        </is>
      </c>
      <c r="C19" s="55" t="n">
        <v>200000</v>
      </c>
      <c r="D19" s="32" t="inlineStr"/>
      <c r="E19" s="29" t="n"/>
    </row>
    <row r="20" ht="24" customHeight="1">
      <c r="B20" s="40" t="inlineStr">
        <is>
          <t>대체인력 문화 확산 지원금</t>
        </is>
      </c>
      <c r="C20" s="55" t="n">
        <v>2000000</v>
      </c>
      <c r="D20" s="43" t="inlineStr">
        <is>
          <t>50인 미만, 최근 3년 수령 이력 없음, 예산 소진 시 마감</t>
        </is>
      </c>
      <c r="E20" s="41" t="n"/>
    </row>
    <row r="21" ht="24" customHeight="1">
      <c r="B21" s="37" t="inlineStr">
        <is>
          <t>문화 확산 지원금 인원 기준 (미만)</t>
        </is>
      </c>
      <c r="C21" s="58" t="n">
        <v>50</v>
      </c>
      <c r="D21" s="32" t="inlineStr"/>
      <c r="E21" s="29" t="n"/>
    </row>
    <row r="22" ht="24" customHeight="1">
      <c r="B22" s="40" t="inlineStr">
        <is>
          <t>육아휴직 복귀 후 인수인계 인정</t>
        </is>
      </c>
      <c r="C22" s="56" t="n">
        <v>1</v>
      </c>
      <c r="D22" s="43" t="inlineStr"/>
      <c r="E22" s="41" t="n"/>
    </row>
    <row r="24" ht="22" customHeight="1">
      <c r="B24" s="48" t="inlineStr">
        <is>
          <t>출처: 고용24 제도 안내(육아휴직·단축, 대체인력, 업무분담 지원금), 법제처 생활법령정보, 정책브리핑(2026년 3월)</t>
        </is>
      </c>
    </row>
  </sheetData>
  <mergeCells count="18">
    <mergeCell ref="D8:E8"/>
    <mergeCell ref="D6:E6"/>
    <mergeCell ref="D20:E20"/>
    <mergeCell ref="D16:E16"/>
    <mergeCell ref="D10:E10"/>
    <mergeCell ref="D7:E7"/>
    <mergeCell ref="D15:E15"/>
    <mergeCell ref="D19:E19"/>
    <mergeCell ref="D11:E11"/>
    <mergeCell ref="D13:E13"/>
    <mergeCell ref="D17:E17"/>
    <mergeCell ref="D14:E14"/>
    <mergeCell ref="D22:E22"/>
    <mergeCell ref="B24:E24"/>
    <mergeCell ref="D18:E18"/>
    <mergeCell ref="D9:E9"/>
    <mergeCell ref="D12:E12"/>
    <mergeCell ref="D21:E21"/>
  </mergeCells>
  <printOptions horizontalCentered="1"/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heonote.com</dc:creator>
  <dc:title xmlns:dc="http://purl.org/dc/elements/1.1/">출산·육아 사업주 지원금 계산·일정표</dc:title>
  <dcterms:created xmlns:dcterms="http://purl.org/dc/terms/" xmlns:xsi="http://www.w3.org/2001/XMLSchema-instance" xsi:type="dcterms:W3CDTF">2026-09-17T03:49:43Z</dcterms:created>
  <dcterms:modified xmlns:dcterms="http://purl.org/dc/terms/" xmlns:xsi="http://www.w3.org/2001/XMLSchema-instance" xsi:type="dcterms:W3CDTF">2026-09-17T03:49:43Z</dcterms:modified>
  <cp:lastModifiedBy>heonote.com</cp:lastModifiedBy>
</cp:coreProperties>
</file>